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6230" activeTab="2"/>
  </bookViews>
  <sheets>
    <sheet name="Valeurs du Livre" sheetId="1" r:id="rId1"/>
    <sheet name="Groupe 1" sheetId="2" r:id="rId2"/>
    <sheet name="Groupe 2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<sst xmlns="http://schemas.openxmlformats.org/spreadsheetml/2006/main" count="75" uniqueCount="38">
  <si>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r>
      <t>[I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] (10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</si>
  <si>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t (s)</t>
  </si>
  <si>
    <r>
      <t>d[I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]/dt </t>
    </r>
    <r>
      <rPr>
        <sz val="10"/>
        <rFont val="Times New Roman"/>
        <family val="1"/>
      </rPr>
      <t>(10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 xml:space="preserve"> mol.L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.s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</si>
  <si>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Modele</t>
  </si>
  <si>
    <t>Dérivée (vitesse)</t>
  </si>
  <si>
    <t>D,K</t>
  </si>
  <si>
    <t>P-P</t>
  </si>
  <si>
    <t>J,L,K</t>
  </si>
  <si>
    <t>Précision au 1/100 s !</t>
  </si>
  <si>
    <t>T,O</t>
  </si>
  <si>
    <t>Z,H</t>
  </si>
  <si>
    <r>
      <t>t</t>
    </r>
    <r>
      <rPr>
        <vertAlign val="subscript"/>
        <sz val="12"/>
        <rFont val="Times New Roman"/>
        <family val="1"/>
      </rPr>
      <t>moyen</t>
    </r>
    <r>
      <rPr>
        <sz val="12"/>
        <rFont val="Times New Roman"/>
        <family val="1"/>
      </rPr>
      <t xml:space="preserve"> (s)</t>
    </r>
  </si>
  <si>
    <t>Valeurs moyennes</t>
  </si>
  <si>
    <r>
      <t>y = A(1-e</t>
    </r>
    <r>
      <rPr>
        <vertAlign val="superscript"/>
        <sz val="12"/>
        <rFont val="Times New Roman"/>
        <family val="1"/>
      </rPr>
      <t>-t/tau</t>
    </r>
    <r>
      <rPr>
        <sz val="12"/>
        <rFont val="Times New Roman"/>
        <family val="1"/>
      </rPr>
      <t>)</t>
    </r>
  </si>
  <si>
    <t>A</t>
  </si>
  <si>
    <t>tau</t>
  </si>
  <si>
    <t>tmoyen (s)</t>
  </si>
  <si>
    <t>[I2] (10-3 mol.L-1)</t>
  </si>
  <si>
    <t>Regressi Junior</t>
  </si>
  <si>
    <t>Le problème de ces valeurs est qu'elles accordent</t>
  </si>
  <si>
    <t>trop de crédit aux dernières mesures…</t>
  </si>
  <si>
    <t>écarts</t>
  </si>
  <si>
    <t>Copié-collé transposé (collage spécial) pour passer dans Regressi Junior</t>
  </si>
  <si>
    <t>moyenne des écarts</t>
  </si>
  <si>
    <t>C, B</t>
  </si>
  <si>
    <t>V, S</t>
  </si>
  <si>
    <t>V, F</t>
  </si>
  <si>
    <t>Le tableau n'est pas recopié!</t>
  </si>
  <si>
    <t>N, P, K</t>
  </si>
  <si>
    <t>N, S</t>
  </si>
  <si>
    <t>Cette fois, les résultats sont très différents!!! Il y a forcément des groupes qui ont mal manipulé…</t>
  </si>
  <si>
    <t>Du Chaos pourrait-on voir naître l'ordre?</t>
  </si>
  <si>
    <t>Impossible que cela aille plus vite que la semaine dernière:</t>
  </si>
  <si>
    <t>l'eau oxygénée a pu se décomposer mais pas l'inverse. Sinon l'allure est correcte…</t>
  </si>
  <si>
    <t>Je pensais ne garder que les tableaux compatibles pour les valeurs moyennes…</t>
  </si>
  <si>
    <t>… pourtant l'allure est correcte !?</t>
  </si>
  <si>
    <t>Cette fois Regressi Junior donne les valeurs permettant d'avoir l'écart</t>
  </si>
  <si>
    <t>moyen le plus faible.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</si>
</sst>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E+00"/>
    <numFmt numFmtId="166" formatCode="&quot;Vrai&quot;;&quot;Vrai&quot;;&quot;Faux&quot;"/>
    <numFmt numFmtId="167" formatCode="&quot;Actif&quot;;&quot;Actif&quot;;&quot;Inactif&quot;"/>
    <numFmt numFmtId="168" formatCode="0.000"/>
  </numFmts>
  <fonts count="12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8.25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1" fillId="0" borderId="2" xfId="0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9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'Valeurs du Livre'!$A$39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'Valeurs du Livre'!$B$38:$K$38</c:f>
              <c:numCache/>
            </c:numRef>
          </c:xVal>
          <c:yVal>
            <c:numRef>
              <c:f>'Valeurs du Livre'!$B$39:$K$39</c:f>
              <c:numCache/>
            </c:numRef>
          </c:yVal>
          <c:smooth val="0"/>
        </c:ser>
        <c:ser>
          <c:idx val="1"/>
          <c:order val="1"/>
          <c:tx>
            <c:strRef>
              <c:f>'Valeurs du Livre'!$A$40</c:f>
              <c:strCache>
                <c:ptCount val="1"/>
                <c:pt idx="0">
                  <c:v>d[I2]/dt (10-3 mol.L-1.s-1)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exp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'Valeurs du Livre'!$B$38:$K$38</c:f>
              <c:numCache/>
            </c:numRef>
          </c:xVal>
          <c:yVal>
            <c:numRef>
              <c:f>'Valeurs du Livre'!$B$40:$K$40</c:f>
              <c:numCache/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crossBetween val="midCat"/>
        <c:dispUnits/>
      </c:valAx>
      <c:valAx>
        <c:axId val="20886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2'!$A$8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2'!$B$7:$L$7</c:f>
              <c:numCache/>
            </c:numRef>
          </c:xVal>
          <c:yVal>
            <c:numRef>
              <c:f>'Groupe 2'!$B$8:$L$8</c:f>
              <c:numCache/>
            </c:numRef>
          </c:yVal>
          <c:smooth val="0"/>
        </c:ser>
        <c:axId val="34189684"/>
        <c:axId val="39271701"/>
      </c:scatterChart>
      <c:val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crossBetween val="midCat"/>
        <c:dispUnits/>
      </c:valAx>
      <c:valAx>
        <c:axId val="39271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2'!$A$11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2'!$B$10:$L$10</c:f>
              <c:numCache/>
            </c:numRef>
          </c:xVal>
          <c:yVal>
            <c:numRef>
              <c:f>'Groupe 2'!$B$11:$L$11</c:f>
              <c:numCache/>
            </c:numRef>
          </c:yVal>
          <c:smooth val="0"/>
        </c:ser>
        <c:axId val="17900990"/>
        <c:axId val="26891183"/>
      </c:scatterChart>
      <c:val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1183"/>
        <c:crosses val="autoZero"/>
        <c:crossBetween val="midCat"/>
        <c:dispUnits/>
      </c:valAx>
      <c:valAx>
        <c:axId val="2689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95"/>
          <c:w val="0.9722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'Groupe 2'!$A$14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2'!$B$13:$M$13</c:f>
              <c:numCache/>
            </c:numRef>
          </c:xVal>
          <c:yVal>
            <c:numRef>
              <c:f>'Groupe 2'!$B$14:$M$14</c:f>
              <c:numCache/>
            </c:numRef>
          </c:yVal>
          <c:smooth val="0"/>
        </c:ser>
        <c:axId val="40694056"/>
        <c:axId val="30702185"/>
      </c:scatterChart>
      <c:val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185"/>
        <c:crosses val="autoZero"/>
        <c:crossBetween val="midCat"/>
        <c:dispUnits/>
      </c:valAx>
      <c:valAx>
        <c:axId val="3070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4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2'!$A$17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2'!$B$16:$K$16</c:f>
              <c:numCache/>
            </c:numRef>
          </c:xVal>
          <c:yVal>
            <c:numRef>
              <c:f>'Groupe 2'!$B$17:$K$17</c:f>
              <c:numCache/>
            </c:numRef>
          </c:yVal>
          <c:smooth val="0"/>
        </c:ser>
        <c:axId val="7884210"/>
        <c:axId val="3849027"/>
      </c:scatterChart>
      <c:val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crossBetween val="midCat"/>
        <c:dispUnits/>
      </c:valAx>
      <c:valAx>
        <c:axId val="384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4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'Groupe 2'!$A$23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'Groupe 2'!$B$22:$K$22</c:f>
              <c:numCache/>
            </c:numRef>
          </c:xVal>
          <c:yVal>
            <c:numRef>
              <c:f>'Groupe 2'!$B$23:$K$23</c:f>
              <c:numCache/>
            </c:numRef>
          </c:yVal>
          <c:smooth val="1"/>
        </c:ser>
        <c:ser>
          <c:idx val="1"/>
          <c:order val="1"/>
          <c:tx>
            <c:strRef>
              <c:f>'Groupe 2'!$A$24</c:f>
              <c:strCache>
                <c:ptCount val="1"/>
                <c:pt idx="0">
                  <c:v>y = A(1-e-t/tau)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'Groupe 2'!$B$22:$K$22</c:f>
              <c:numCache/>
            </c:numRef>
          </c:xVal>
          <c:yVal>
            <c:numRef>
              <c:f>'Groupe 2'!$B$24:$K$24</c:f>
              <c:numCache/>
            </c:numRef>
          </c:yVal>
          <c:smooth val="1"/>
        </c:ser>
        <c:axId val="34641244"/>
        <c:axId val="43335741"/>
      </c:scatterChart>
      <c:val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5741"/>
        <c:crosses val="autoZero"/>
        <c:crossBetween val="midCat"/>
        <c:dispUnits/>
      </c:valAx>
      <c:valAx>
        <c:axId val="43335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'Valeurs du Livre'!$A$2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'Valeurs du Livre'!$B$1:$K$1</c:f>
              <c:numCache/>
            </c:numRef>
          </c:xVal>
          <c:yVal>
            <c:numRef>
              <c:f>'Valeurs du Livre'!$B$2:$K$2</c:f>
              <c:numCache/>
            </c:numRef>
          </c:yVal>
          <c:smooth val="0"/>
        </c:ser>
        <c:ser>
          <c:idx val="1"/>
          <c:order val="1"/>
          <c:tx>
            <c:strRef>
              <c:f>'Valeurs du Livre'!$A$3</c:f>
              <c:strCache>
                <c:ptCount val="1"/>
                <c:pt idx="0">
                  <c:v>Modele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'Valeurs du Livre'!$B$1:$K$1</c:f>
              <c:numCache/>
            </c:numRef>
          </c:xVal>
          <c:yVal>
            <c:numRef>
              <c:f>'Valeurs du Livre'!$B$3:$K$3</c:f>
              <c:numCache/>
            </c:numRef>
          </c:yVal>
          <c:smooth val="0"/>
        </c:ser>
        <c:axId val="53764004"/>
        <c:axId val="14113989"/>
      </c:scatterChart>
      <c:val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crossBetween val="midCat"/>
        <c:dispUnits/>
      </c:valAx>
      <c:valAx>
        <c:axId val="14113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1'!$A$3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1'!$B$2:$L$2</c:f>
              <c:numCache/>
            </c:numRef>
          </c:xVal>
          <c:yVal>
            <c:numRef>
              <c:f>'Groupe 1'!$B$3:$L$3</c:f>
              <c:numCache/>
            </c:numRef>
          </c:yVal>
          <c:smooth val="0"/>
        </c:ser>
        <c:axId val="59917038"/>
        <c:axId val="2382431"/>
      </c:scatterChart>
      <c:val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431"/>
        <c:crosses val="autoZero"/>
        <c:crossBetween val="midCat"/>
        <c:dispUnits/>
      </c:valAx>
      <c:valAx>
        <c:axId val="2382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85"/>
          <c:w val="0.842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'Groupe 1'!$A$6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1'!$B$5:$K$5</c:f>
              <c:numCache/>
            </c:numRef>
          </c:xVal>
          <c:yVal>
            <c:numRef>
              <c:f>'Groupe 1'!$B$6:$K$6</c:f>
              <c:numCache/>
            </c:numRef>
          </c:yVal>
          <c:smooth val="0"/>
        </c:ser>
        <c:axId val="21441880"/>
        <c:axId val="58759193"/>
      </c:scatterChart>
      <c:val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9193"/>
        <c:crosses val="autoZero"/>
        <c:crossBetween val="midCat"/>
        <c:dispUnits/>
      </c:valAx>
      <c:valAx>
        <c:axId val="58759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41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1'!$A$9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1'!$B$8:$L$8</c:f>
              <c:numCache/>
            </c:numRef>
          </c:xVal>
          <c:yVal>
            <c:numRef>
              <c:f>'Groupe 1'!$B$9:$L$9</c:f>
              <c:numCache/>
            </c:numRef>
          </c:yVal>
          <c:smooth val="0"/>
        </c:ser>
        <c:axId val="59070690"/>
        <c:axId val="61874163"/>
      </c:scatterChart>
      <c:val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4163"/>
        <c:crosses val="autoZero"/>
        <c:crossBetween val="midCat"/>
        <c:dispUnits/>
      </c:valAx>
      <c:valAx>
        <c:axId val="61874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06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1'!$A$12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1'!$B$11:$L$11</c:f>
              <c:numCache/>
            </c:numRef>
          </c:xVal>
          <c:yVal>
            <c:numRef>
              <c:f>'Groupe 1'!$B$12:$L$12</c:f>
              <c:numCache/>
            </c:numRef>
          </c:yVal>
          <c:smooth val="0"/>
        </c:ser>
        <c:axId val="19996556"/>
        <c:axId val="45751277"/>
      </c:scatterChart>
      <c:val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crossBetween val="midCat"/>
        <c:dispUnits/>
      </c:valAx>
      <c:valAx>
        <c:axId val="45751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96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1'!$A$15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1'!$B$14:$J$14</c:f>
              <c:numCache/>
            </c:numRef>
          </c:xVal>
          <c:yVal>
            <c:numRef>
              <c:f>'Groupe 1'!$B$15:$J$15</c:f>
              <c:numCache/>
            </c:numRef>
          </c:yVal>
          <c:smooth val="0"/>
        </c:ser>
        <c:axId val="9108310"/>
        <c:axId val="14865927"/>
      </c:scatterChart>
      <c:val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5927"/>
        <c:crosses val="autoZero"/>
        <c:crossBetween val="midCat"/>
        <c:dispUnits/>
      </c:valAx>
      <c:valAx>
        <c:axId val="14865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8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1'!$A$20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1'!$B$19:$L$19</c:f>
              <c:numCache/>
            </c:numRef>
          </c:xVal>
          <c:yVal>
            <c:numRef>
              <c:f>'Groupe 1'!$B$20:$L$20</c:f>
              <c:numCache/>
            </c:numRef>
          </c:yVal>
          <c:smooth val="0"/>
        </c:ser>
        <c:ser>
          <c:idx val="1"/>
          <c:order val="1"/>
          <c:tx>
            <c:strRef>
              <c:f>'Groupe 1'!$A$21</c:f>
              <c:strCache>
                <c:ptCount val="1"/>
                <c:pt idx="0">
                  <c:v>y = A(1-e-t/tau)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'Groupe 1'!$B$19:$L$19</c:f>
              <c:numCache/>
            </c:numRef>
          </c:xVal>
          <c:yVal>
            <c:numRef>
              <c:f>'Groupe 1'!$B$21:$L$21</c:f>
              <c:numCache/>
            </c:numRef>
          </c:yVal>
          <c:smooth val="1"/>
        </c:ser>
        <c:axId val="66684480"/>
        <c:axId val="63289409"/>
      </c:scatterChart>
      <c:val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9409"/>
        <c:crosses val="autoZero"/>
        <c:crossBetween val="midCat"/>
        <c:dispUnits/>
      </c:val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2'!$A$4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2'!$B$3:$L$3</c:f>
              <c:numCache/>
            </c:numRef>
          </c:xVal>
          <c:yVal>
            <c:numRef>
              <c:f>'Groupe 2'!$B$4:$L$4</c:f>
              <c:numCache/>
            </c:numRef>
          </c:yVal>
          <c:smooth val="0"/>
        </c:ser>
        <c:axId val="32733770"/>
        <c:axId val="26168475"/>
      </c:scatterChart>
      <c:val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crossBetween val="midCat"/>
        <c:dispUnits/>
      </c:valAx>
      <c:valAx>
        <c:axId val="26168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5</xdr:row>
      <xdr:rowOff>95250</xdr:rowOff>
    </xdr:from>
    <xdr:to>
      <xdr:col>21</xdr:col>
      <xdr:colOff>638175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6753225" y="1114425"/>
        <a:ext cx="79629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</xdr:row>
      <xdr:rowOff>0</xdr:rowOff>
    </xdr:from>
    <xdr:to>
      <xdr:col>11</xdr:col>
      <xdr:colOff>209550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104775" y="1343025"/>
        <a:ext cx="65627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19050</xdr:rowOff>
    </xdr:from>
    <xdr:to>
      <xdr:col>23</xdr:col>
      <xdr:colOff>647700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5476875" y="19050"/>
        <a:ext cx="89439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3</xdr:row>
      <xdr:rowOff>9525</xdr:rowOff>
    </xdr:from>
    <xdr:to>
      <xdr:col>24</xdr:col>
      <xdr:colOff>352425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5943600" y="628650"/>
        <a:ext cx="8943975" cy="665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238125</xdr:colOff>
      <xdr:row>5</xdr:row>
      <xdr:rowOff>123825</xdr:rowOff>
    </xdr:from>
    <xdr:to>
      <xdr:col>25</xdr:col>
      <xdr:colOff>38100</xdr:colOff>
      <xdr:row>39</xdr:row>
      <xdr:rowOff>57150</xdr:rowOff>
    </xdr:to>
    <xdr:graphicFrame>
      <xdr:nvGraphicFramePr>
        <xdr:cNvPr id="3" name="Chart 3"/>
        <xdr:cNvGraphicFramePr/>
      </xdr:nvGraphicFramePr>
      <xdr:xfrm>
        <a:off x="6391275" y="1104900"/>
        <a:ext cx="8943975" cy="648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8</xdr:row>
      <xdr:rowOff>28575</xdr:rowOff>
    </xdr:from>
    <xdr:to>
      <xdr:col>25</xdr:col>
      <xdr:colOff>561975</xdr:colOff>
      <xdr:row>41</xdr:row>
      <xdr:rowOff>123825</xdr:rowOff>
    </xdr:to>
    <xdr:graphicFrame>
      <xdr:nvGraphicFramePr>
        <xdr:cNvPr id="4" name="Chart 4"/>
        <xdr:cNvGraphicFramePr/>
      </xdr:nvGraphicFramePr>
      <xdr:xfrm>
        <a:off x="6915150" y="1666875"/>
        <a:ext cx="8943975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466725</xdr:colOff>
      <xdr:row>12</xdr:row>
      <xdr:rowOff>76200</xdr:rowOff>
    </xdr:from>
    <xdr:to>
      <xdr:col>23</xdr:col>
      <xdr:colOff>400050</xdr:colOff>
      <xdr:row>47</xdr:row>
      <xdr:rowOff>19050</xdr:rowOff>
    </xdr:to>
    <xdr:graphicFrame>
      <xdr:nvGraphicFramePr>
        <xdr:cNvPr id="5" name="Chart 5"/>
        <xdr:cNvGraphicFramePr/>
      </xdr:nvGraphicFramePr>
      <xdr:xfrm>
        <a:off x="7381875" y="2628900"/>
        <a:ext cx="6791325" cy="621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20</xdr:row>
      <xdr:rowOff>228600</xdr:rowOff>
    </xdr:from>
    <xdr:to>
      <xdr:col>23</xdr:col>
      <xdr:colOff>714375</xdr:colOff>
      <xdr:row>55</xdr:row>
      <xdr:rowOff>76200</xdr:rowOff>
    </xdr:to>
    <xdr:graphicFrame>
      <xdr:nvGraphicFramePr>
        <xdr:cNvPr id="6" name="Chart 11"/>
        <xdr:cNvGraphicFramePr/>
      </xdr:nvGraphicFramePr>
      <xdr:xfrm>
        <a:off x="5543550" y="4457700"/>
        <a:ext cx="8943975" cy="574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9525</xdr:rowOff>
    </xdr:from>
    <xdr:to>
      <xdr:col>23</xdr:col>
      <xdr:colOff>352425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7800975" y="9525"/>
        <a:ext cx="62960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695325</xdr:colOff>
      <xdr:row>1</xdr:row>
      <xdr:rowOff>95250</xdr:rowOff>
    </xdr:from>
    <xdr:to>
      <xdr:col>23</xdr:col>
      <xdr:colOff>638175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7581900" y="257175"/>
        <a:ext cx="68008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171450</xdr:colOff>
      <xdr:row>6</xdr:row>
      <xdr:rowOff>104775</xdr:rowOff>
    </xdr:from>
    <xdr:to>
      <xdr:col>20</xdr:col>
      <xdr:colOff>666750</xdr:colOff>
      <xdr:row>25</xdr:row>
      <xdr:rowOff>133350</xdr:rowOff>
    </xdr:to>
    <xdr:graphicFrame>
      <xdr:nvGraphicFramePr>
        <xdr:cNvPr id="3" name="Chart 5"/>
        <xdr:cNvGraphicFramePr/>
      </xdr:nvGraphicFramePr>
      <xdr:xfrm>
        <a:off x="6296025" y="1209675"/>
        <a:ext cx="58293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10</xdr:row>
      <xdr:rowOff>161925</xdr:rowOff>
    </xdr:from>
    <xdr:to>
      <xdr:col>23</xdr:col>
      <xdr:colOff>266700</xdr:colOff>
      <xdr:row>31</xdr:row>
      <xdr:rowOff>152400</xdr:rowOff>
    </xdr:to>
    <xdr:graphicFrame>
      <xdr:nvGraphicFramePr>
        <xdr:cNvPr id="4" name="Chart 6"/>
        <xdr:cNvGraphicFramePr/>
      </xdr:nvGraphicFramePr>
      <xdr:xfrm>
        <a:off x="7000875" y="2124075"/>
        <a:ext cx="7010400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16</xdr:row>
      <xdr:rowOff>123825</xdr:rowOff>
    </xdr:from>
    <xdr:to>
      <xdr:col>23</xdr:col>
      <xdr:colOff>142875</xdr:colOff>
      <xdr:row>40</xdr:row>
      <xdr:rowOff>133350</xdr:rowOff>
    </xdr:to>
    <xdr:graphicFrame>
      <xdr:nvGraphicFramePr>
        <xdr:cNvPr id="5" name="Chart 7"/>
        <xdr:cNvGraphicFramePr/>
      </xdr:nvGraphicFramePr>
      <xdr:xfrm>
        <a:off x="7648575" y="3400425"/>
        <a:ext cx="6238875" cy="4429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47625</xdr:colOff>
      <xdr:row>24</xdr:row>
      <xdr:rowOff>57150</xdr:rowOff>
    </xdr:from>
    <xdr:to>
      <xdr:col>25</xdr:col>
      <xdr:colOff>609600</xdr:colOff>
      <xdr:row>54</xdr:row>
      <xdr:rowOff>104775</xdr:rowOff>
    </xdr:to>
    <xdr:graphicFrame>
      <xdr:nvGraphicFramePr>
        <xdr:cNvPr id="6" name="Chart 12"/>
        <xdr:cNvGraphicFramePr/>
      </xdr:nvGraphicFramePr>
      <xdr:xfrm>
        <a:off x="6934200" y="5010150"/>
        <a:ext cx="8943975" cy="505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K2" sqref="A1:K2"/>
    </sheetView>
  </sheetViews>
  <sheetFormatPr defaultColWidth="11.421875" defaultRowHeight="12.75"/>
  <cols>
    <col min="1" max="1" width="19.7109375" style="0" customWidth="1"/>
    <col min="2" max="11" width="7.7109375" style="0" customWidth="1"/>
  </cols>
  <sheetData>
    <row r="1" spans="1:11" ht="15.75">
      <c r="A1" s="1" t="s">
        <v>1</v>
      </c>
      <c r="B1" s="2">
        <v>0</v>
      </c>
      <c r="C1" s="2">
        <v>20</v>
      </c>
      <c r="D1" s="2">
        <v>36</v>
      </c>
      <c r="E1" s="2">
        <v>54</v>
      </c>
      <c r="F1" s="2">
        <v>84</v>
      </c>
      <c r="G1" s="2">
        <v>130</v>
      </c>
      <c r="H1" s="2">
        <v>212</v>
      </c>
      <c r="I1" s="2">
        <v>276</v>
      </c>
      <c r="J1" s="2">
        <v>535</v>
      </c>
      <c r="K1" s="2">
        <f>16*60</f>
        <v>960</v>
      </c>
    </row>
    <row r="2" spans="1:11" ht="20.25">
      <c r="A2" s="1" t="s">
        <v>0</v>
      </c>
      <c r="B2" s="3">
        <v>0</v>
      </c>
      <c r="C2" s="3">
        <v>0.2</v>
      </c>
      <c r="D2" s="3">
        <v>0.35</v>
      </c>
      <c r="E2" s="3">
        <v>0.5</v>
      </c>
      <c r="F2" s="3">
        <v>0.75</v>
      </c>
      <c r="G2" s="4">
        <v>1</v>
      </c>
      <c r="H2" s="4">
        <v>1.5</v>
      </c>
      <c r="I2" s="4">
        <v>2</v>
      </c>
      <c r="J2" s="4">
        <v>3</v>
      </c>
      <c r="K2" s="4">
        <v>4</v>
      </c>
    </row>
    <row r="3" spans="1:12" ht="15.75">
      <c r="A3" s="1" t="s">
        <v>3</v>
      </c>
      <c r="B3" s="3">
        <f>4.8*(1-EXP(-B1/530))</f>
        <v>0</v>
      </c>
      <c r="C3" s="3">
        <f aca="true" t="shared" si="0" ref="C3:K3">4.8*(1-EXP(-C1/530))</f>
        <v>0.17775707513900194</v>
      </c>
      <c r="D3" s="3">
        <f t="shared" si="0"/>
        <v>0.31521126498016994</v>
      </c>
      <c r="E3" s="3">
        <f t="shared" si="0"/>
        <v>0.4649674213619921</v>
      </c>
      <c r="F3" s="3">
        <f t="shared" si="0"/>
        <v>0.7035311280530543</v>
      </c>
      <c r="G3" s="3">
        <f t="shared" si="0"/>
        <v>1.0440813627179044</v>
      </c>
      <c r="H3" s="3">
        <f t="shared" si="0"/>
        <v>1.582463779028931</v>
      </c>
      <c r="I3" s="3">
        <f t="shared" si="0"/>
        <v>1.948454292032658</v>
      </c>
      <c r="J3" s="3">
        <f t="shared" si="0"/>
        <v>3.0507590418396915</v>
      </c>
      <c r="K3" s="3">
        <f t="shared" si="0"/>
        <v>4.015496963974486</v>
      </c>
      <c r="L3" s="3">
        <f>4.8*(1-EXP(-530*LN(2)/530))</f>
        <v>2.4</v>
      </c>
    </row>
    <row r="4" spans="1:11" ht="15.75">
      <c r="A4" s="6" t="s">
        <v>4</v>
      </c>
      <c r="B4" s="7">
        <f>4.8*EXP(-B1/530)/530</f>
        <v>0.009056603773584906</v>
      </c>
      <c r="C4" s="7">
        <f aca="true" t="shared" si="1" ref="C4:K4">4.8*EXP(-C1/530)/530</f>
        <v>0.008721213065775467</v>
      </c>
      <c r="D4" s="7">
        <f t="shared" si="1"/>
        <v>0.008461865537773264</v>
      </c>
      <c r="E4" s="7">
        <f t="shared" si="1"/>
        <v>0.008179306752147184</v>
      </c>
      <c r="F4" s="7">
        <f t="shared" si="1"/>
        <v>0.007729186550843294</v>
      </c>
      <c r="G4" s="7">
        <f t="shared" si="1"/>
        <v>0.007086638938268105</v>
      </c>
      <c r="H4" s="8">
        <f t="shared" si="1"/>
        <v>0.006070823058435979</v>
      </c>
      <c r="I4" s="7">
        <f t="shared" si="1"/>
        <v>0.005380274920693098</v>
      </c>
      <c r="J4" s="7">
        <f t="shared" si="1"/>
        <v>0.003300454638038317</v>
      </c>
      <c r="K4" s="7">
        <f t="shared" si="1"/>
        <v>0.0014801944075953095</v>
      </c>
    </row>
    <row r="38" spans="1:11" ht="15.75">
      <c r="A38" s="1" t="s">
        <v>1</v>
      </c>
      <c r="B38" s="2">
        <v>0</v>
      </c>
      <c r="C38" s="2">
        <v>20</v>
      </c>
      <c r="D38" s="2">
        <v>36</v>
      </c>
      <c r="E38" s="2">
        <v>54</v>
      </c>
      <c r="F38" s="2">
        <v>84</v>
      </c>
      <c r="G38" s="2">
        <v>130</v>
      </c>
      <c r="H38" s="2">
        <v>212</v>
      </c>
      <c r="I38" s="2">
        <v>276</v>
      </c>
      <c r="J38" s="2">
        <v>535</v>
      </c>
      <c r="K38" s="2">
        <f>16*60</f>
        <v>960</v>
      </c>
    </row>
    <row r="39" spans="1:11" ht="20.25">
      <c r="A39" s="1" t="s">
        <v>0</v>
      </c>
      <c r="B39" s="3">
        <v>0</v>
      </c>
      <c r="C39" s="3">
        <v>0.2</v>
      </c>
      <c r="D39" s="3">
        <v>0.35</v>
      </c>
      <c r="E39" s="3">
        <v>0.5</v>
      </c>
      <c r="F39" s="3">
        <v>0.75</v>
      </c>
      <c r="G39" s="4">
        <v>1</v>
      </c>
      <c r="H39" s="4">
        <v>1.5</v>
      </c>
      <c r="I39" s="4">
        <v>2</v>
      </c>
      <c r="J39" s="4">
        <v>3</v>
      </c>
      <c r="K39" s="4">
        <v>4</v>
      </c>
    </row>
    <row r="40" spans="1:11" ht="18.75">
      <c r="A40" s="1" t="s">
        <v>2</v>
      </c>
      <c r="B40" s="5"/>
      <c r="C40" s="3">
        <f>(D39-B39)/(D38-B38)*400</f>
        <v>3.888888888888889</v>
      </c>
      <c r="D40" s="3">
        <f aca="true" t="shared" si="2" ref="D40:J40">(E39-C39)/(E38-C38)*400</f>
        <v>3.5294117647058822</v>
      </c>
      <c r="E40" s="3">
        <f t="shared" si="2"/>
        <v>3.3333333333333335</v>
      </c>
      <c r="F40" s="3">
        <f t="shared" si="2"/>
        <v>2.631578947368421</v>
      </c>
      <c r="G40" s="3">
        <f t="shared" si="2"/>
        <v>2.34375</v>
      </c>
      <c r="H40" s="3">
        <f t="shared" si="2"/>
        <v>2.73972602739726</v>
      </c>
      <c r="I40" s="3">
        <f t="shared" si="2"/>
        <v>1.8575851393188854</v>
      </c>
      <c r="J40" s="3">
        <f t="shared" si="2"/>
        <v>1.1695906432748537</v>
      </c>
      <c r="K40" s="5"/>
    </row>
    <row r="44" spans="1:2" ht="20.25">
      <c r="A44" s="1" t="s">
        <v>1</v>
      </c>
      <c r="B44" s="1" t="s">
        <v>0</v>
      </c>
    </row>
    <row r="45" spans="1:2" ht="12.75">
      <c r="A45" s="2">
        <v>0</v>
      </c>
      <c r="B45" s="3">
        <v>0</v>
      </c>
    </row>
    <row r="46" spans="1:2" ht="12.75">
      <c r="A46" s="2">
        <v>20</v>
      </c>
      <c r="B46" s="3">
        <v>0.2</v>
      </c>
    </row>
    <row r="47" spans="1:2" ht="12.75">
      <c r="A47" s="2">
        <v>36</v>
      </c>
      <c r="B47" s="3">
        <v>0.35</v>
      </c>
    </row>
    <row r="48" spans="1:2" ht="12.75">
      <c r="A48" s="2">
        <v>54</v>
      </c>
      <c r="B48" s="3">
        <v>0.5</v>
      </c>
    </row>
    <row r="49" spans="1:2" ht="12.75">
      <c r="A49" s="2">
        <v>84</v>
      </c>
      <c r="B49" s="3">
        <v>0.75</v>
      </c>
    </row>
    <row r="50" spans="1:2" ht="12.75">
      <c r="A50" s="2">
        <v>130</v>
      </c>
      <c r="B50" s="4">
        <v>1</v>
      </c>
    </row>
    <row r="51" spans="1:2" ht="12.75">
      <c r="A51" s="2">
        <v>212</v>
      </c>
      <c r="B51" s="4">
        <v>1.5</v>
      </c>
    </row>
    <row r="52" spans="1:2" ht="12.75">
      <c r="A52" s="2">
        <v>276</v>
      </c>
      <c r="B52" s="4">
        <v>2</v>
      </c>
    </row>
    <row r="53" spans="1:2" ht="12.75">
      <c r="A53" s="2">
        <v>535</v>
      </c>
      <c r="B53" s="4">
        <v>3</v>
      </c>
    </row>
    <row r="54" spans="1:2" ht="12.75">
      <c r="A54" s="2">
        <f>16*60</f>
        <v>960</v>
      </c>
      <c r="B54" s="4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40" sqref="I40"/>
    </sheetView>
  </sheetViews>
  <sheetFormatPr defaultColWidth="11.421875" defaultRowHeight="12.75"/>
  <cols>
    <col min="1" max="1" width="17.57421875" style="0" customWidth="1"/>
    <col min="2" max="2" width="6.140625" style="0" customWidth="1"/>
    <col min="3" max="12" width="5.7109375" style="0" customWidth="1"/>
  </cols>
  <sheetData>
    <row r="1" ht="12.75">
      <c r="A1" t="s">
        <v>5</v>
      </c>
    </row>
    <row r="2" spans="1:12" ht="15.75">
      <c r="A2" s="12" t="s">
        <v>1</v>
      </c>
      <c r="B2" s="13">
        <v>0</v>
      </c>
      <c r="C2" s="13">
        <v>4.4</v>
      </c>
      <c r="D2" s="13">
        <v>10.5</v>
      </c>
      <c r="E2" s="13">
        <v>13</v>
      </c>
      <c r="F2" s="13">
        <v>35</v>
      </c>
      <c r="G2" s="13">
        <v>56</v>
      </c>
      <c r="H2" s="13">
        <v>89</v>
      </c>
      <c r="I2" s="13">
        <v>130</v>
      </c>
      <c r="J2" s="13">
        <v>204</v>
      </c>
      <c r="K2" s="13">
        <v>340</v>
      </c>
      <c r="L2" s="13">
        <v>1020</v>
      </c>
    </row>
    <row r="3" spans="1:12" ht="20.25">
      <c r="A3" s="12" t="s">
        <v>0</v>
      </c>
      <c r="B3" s="14">
        <v>0</v>
      </c>
      <c r="C3" s="14">
        <v>0.2</v>
      </c>
      <c r="D3" s="14">
        <v>0.35</v>
      </c>
      <c r="E3" s="14">
        <v>0.5</v>
      </c>
      <c r="F3" s="14">
        <v>0.75</v>
      </c>
      <c r="G3" s="15">
        <v>1</v>
      </c>
      <c r="H3" s="15">
        <v>1.5</v>
      </c>
      <c r="I3" s="15">
        <v>2</v>
      </c>
      <c r="J3" s="15">
        <v>3</v>
      </c>
      <c r="K3" s="15">
        <v>4</v>
      </c>
      <c r="L3" s="15">
        <v>5</v>
      </c>
    </row>
    <row r="4" ht="12.75">
      <c r="A4" t="s">
        <v>6</v>
      </c>
    </row>
    <row r="5" spans="1:12" ht="15.75">
      <c r="A5" s="12" t="s">
        <v>1</v>
      </c>
      <c r="B5" s="13">
        <v>0</v>
      </c>
      <c r="C5" s="13">
        <v>5.1</v>
      </c>
      <c r="D5" s="13">
        <v>10.1</v>
      </c>
      <c r="E5" s="13">
        <v>16.8</v>
      </c>
      <c r="F5" s="13">
        <v>34.5</v>
      </c>
      <c r="G5" s="13">
        <v>55.5</v>
      </c>
      <c r="H5" s="13">
        <v>90.5</v>
      </c>
      <c r="I5" s="13">
        <v>148.9</v>
      </c>
      <c r="J5" s="13">
        <v>240</v>
      </c>
      <c r="K5" s="13">
        <v>422.8</v>
      </c>
      <c r="L5" s="13"/>
    </row>
    <row r="6" spans="1:12" ht="20.25">
      <c r="A6" s="12" t="s">
        <v>0</v>
      </c>
      <c r="B6" s="14">
        <v>0</v>
      </c>
      <c r="C6" s="14">
        <v>0.2</v>
      </c>
      <c r="D6" s="14">
        <v>0.35</v>
      </c>
      <c r="E6" s="14">
        <v>0.5</v>
      </c>
      <c r="F6" s="14">
        <v>0.75</v>
      </c>
      <c r="G6" s="15">
        <v>1</v>
      </c>
      <c r="H6" s="15">
        <v>1.5</v>
      </c>
      <c r="I6" s="15">
        <v>2</v>
      </c>
      <c r="J6" s="15">
        <v>3</v>
      </c>
      <c r="K6" s="15">
        <v>4</v>
      </c>
      <c r="L6" s="15">
        <v>5</v>
      </c>
    </row>
    <row r="7" spans="1:2" ht="15.75">
      <c r="A7" s="9" t="s">
        <v>7</v>
      </c>
      <c r="B7" t="s">
        <v>8</v>
      </c>
    </row>
    <row r="8" spans="1:12" ht="15.75">
      <c r="A8" s="12" t="s">
        <v>1</v>
      </c>
      <c r="B8" s="13">
        <v>0</v>
      </c>
      <c r="C8" s="13">
        <v>3.95</v>
      </c>
      <c r="D8" s="13">
        <v>8.71</v>
      </c>
      <c r="E8" s="13">
        <v>11.71</v>
      </c>
      <c r="F8" s="13">
        <v>18.35</v>
      </c>
      <c r="G8" s="13">
        <v>50.82</v>
      </c>
      <c r="H8" s="13">
        <v>62.68</v>
      </c>
      <c r="I8" s="13">
        <v>77.54</v>
      </c>
      <c r="J8" s="13">
        <v>133.77</v>
      </c>
      <c r="K8" s="13">
        <v>194.51</v>
      </c>
      <c r="L8" s="13">
        <v>326.87</v>
      </c>
    </row>
    <row r="9" spans="1:12" ht="20.25">
      <c r="A9" s="12" t="s">
        <v>0</v>
      </c>
      <c r="B9" s="14">
        <v>0</v>
      </c>
      <c r="C9" s="14">
        <v>0.2</v>
      </c>
      <c r="D9" s="14">
        <v>0.35</v>
      </c>
      <c r="E9" s="14">
        <v>0.5</v>
      </c>
      <c r="F9" s="14">
        <v>0.75</v>
      </c>
      <c r="G9" s="15">
        <v>1</v>
      </c>
      <c r="H9" s="15">
        <v>1.5</v>
      </c>
      <c r="I9" s="15">
        <v>2</v>
      </c>
      <c r="J9" s="15">
        <v>3</v>
      </c>
      <c r="K9" s="15">
        <v>4</v>
      </c>
      <c r="L9" s="15">
        <v>5</v>
      </c>
    </row>
    <row r="10" ht="15.75">
      <c r="A10" s="9" t="s">
        <v>9</v>
      </c>
    </row>
    <row r="11" spans="1:12" ht="15.75">
      <c r="A11" s="12" t="s">
        <v>1</v>
      </c>
      <c r="B11" s="13">
        <v>0</v>
      </c>
      <c r="C11" s="13">
        <v>8</v>
      </c>
      <c r="D11" s="13">
        <v>12</v>
      </c>
      <c r="E11" s="13">
        <v>19</v>
      </c>
      <c r="F11" s="13">
        <v>30</v>
      </c>
      <c r="G11" s="13">
        <v>70</v>
      </c>
      <c r="H11" s="13">
        <v>100</v>
      </c>
      <c r="I11" s="13">
        <v>150</v>
      </c>
      <c r="J11" s="13">
        <v>230</v>
      </c>
      <c r="K11" s="13">
        <v>350</v>
      </c>
      <c r="L11" s="13">
        <v>510</v>
      </c>
    </row>
    <row r="12" spans="1:12" ht="20.25">
      <c r="A12" s="12" t="s">
        <v>0</v>
      </c>
      <c r="B12" s="14">
        <v>0</v>
      </c>
      <c r="C12" s="14">
        <v>0.2</v>
      </c>
      <c r="D12" s="14">
        <v>0.35</v>
      </c>
      <c r="E12" s="14">
        <v>0.5</v>
      </c>
      <c r="F12" s="14">
        <v>0.75</v>
      </c>
      <c r="G12" s="15">
        <v>1</v>
      </c>
      <c r="H12" s="15">
        <v>1.5</v>
      </c>
      <c r="I12" s="15">
        <v>2</v>
      </c>
      <c r="J12" s="15">
        <v>3</v>
      </c>
      <c r="K12" s="15">
        <v>4</v>
      </c>
      <c r="L12" s="15">
        <v>5</v>
      </c>
    </row>
    <row r="13" ht="15.75">
      <c r="A13" s="9" t="s">
        <v>10</v>
      </c>
    </row>
    <row r="14" spans="1:12" ht="15.75">
      <c r="A14" s="12" t="s">
        <v>1</v>
      </c>
      <c r="B14" s="13">
        <v>0</v>
      </c>
      <c r="C14" s="13">
        <v>8</v>
      </c>
      <c r="D14" s="13">
        <v>10</v>
      </c>
      <c r="E14" s="13">
        <v>14</v>
      </c>
      <c r="F14" s="13">
        <v>23</v>
      </c>
      <c r="G14" s="13">
        <v>37</v>
      </c>
      <c r="H14" s="13">
        <v>84</v>
      </c>
      <c r="I14" s="13">
        <v>110</v>
      </c>
      <c r="J14" s="13">
        <v>148</v>
      </c>
      <c r="K14" s="13"/>
      <c r="L14" s="13"/>
    </row>
    <row r="15" spans="1:12" ht="20.25">
      <c r="A15" s="12" t="s">
        <v>0</v>
      </c>
      <c r="B15" s="14">
        <v>0</v>
      </c>
      <c r="C15" s="14">
        <v>0.2</v>
      </c>
      <c r="D15" s="14">
        <v>0.35</v>
      </c>
      <c r="E15" s="14">
        <v>0.5</v>
      </c>
      <c r="F15" s="14">
        <v>0.75</v>
      </c>
      <c r="G15" s="15">
        <v>1</v>
      </c>
      <c r="H15" s="15">
        <v>1.5</v>
      </c>
      <c r="I15" s="15">
        <v>2</v>
      </c>
      <c r="J15" s="15">
        <v>3</v>
      </c>
      <c r="K15" s="15">
        <v>4</v>
      </c>
      <c r="L15" s="15">
        <v>5</v>
      </c>
    </row>
    <row r="18" ht="15.75">
      <c r="A18" s="9" t="s">
        <v>12</v>
      </c>
    </row>
    <row r="19" spans="1:12" ht="18.75">
      <c r="A19" s="1" t="s">
        <v>11</v>
      </c>
      <c r="B19" s="2">
        <v>0</v>
      </c>
      <c r="C19" s="2">
        <f>AVERAGE(C14,C11,C8,C5,C2)</f>
        <v>5.889999999999999</v>
      </c>
      <c r="D19" s="2">
        <f aca="true" t="shared" si="0" ref="D19:L19">AVERAGE(D14,D11,D8,D5,D2)</f>
        <v>10.262</v>
      </c>
      <c r="E19" s="2">
        <f t="shared" si="0"/>
        <v>14.902000000000001</v>
      </c>
      <c r="F19" s="2">
        <f t="shared" si="0"/>
        <v>28.169999999999998</v>
      </c>
      <c r="G19" s="2">
        <f t="shared" si="0"/>
        <v>53.864</v>
      </c>
      <c r="H19" s="2">
        <f t="shared" si="0"/>
        <v>85.236</v>
      </c>
      <c r="I19" s="2">
        <f t="shared" si="0"/>
        <v>123.28800000000001</v>
      </c>
      <c r="J19" s="2">
        <f t="shared" si="0"/>
        <v>191.154</v>
      </c>
      <c r="K19" s="2">
        <f t="shared" si="0"/>
        <v>326.8275</v>
      </c>
      <c r="L19" s="2">
        <f t="shared" si="0"/>
        <v>618.9566666666666</v>
      </c>
    </row>
    <row r="20" spans="1:12" ht="20.25">
      <c r="A20" s="1" t="s">
        <v>0</v>
      </c>
      <c r="B20" s="3">
        <v>0</v>
      </c>
      <c r="C20" s="3">
        <v>0.2</v>
      </c>
      <c r="D20" s="3">
        <v>0.35</v>
      </c>
      <c r="E20" s="3">
        <v>0.5</v>
      </c>
      <c r="F20" s="3">
        <v>0.75</v>
      </c>
      <c r="G20" s="4">
        <v>1</v>
      </c>
      <c r="H20" s="4">
        <v>1.5</v>
      </c>
      <c r="I20" s="4">
        <v>2</v>
      </c>
      <c r="J20" s="4">
        <v>3</v>
      </c>
      <c r="K20" s="4">
        <v>4</v>
      </c>
      <c r="L20" s="4">
        <v>5</v>
      </c>
    </row>
    <row r="21" spans="1:12" ht="18.75">
      <c r="A21" s="1" t="s">
        <v>13</v>
      </c>
      <c r="B21" s="2">
        <f>$B$25*(1-EXP(-B19/$B$26))</f>
        <v>0</v>
      </c>
      <c r="C21" s="2">
        <f aca="true" t="shared" si="1" ref="C21:L21">$B$25*(1-EXP(-C19/$B$26))</f>
        <v>0.1298805019004524</v>
      </c>
      <c r="D21" s="2">
        <f t="shared" si="1"/>
        <v>0.22433581549609663</v>
      </c>
      <c r="E21" s="2">
        <f t="shared" si="1"/>
        <v>0.3227977530451662</v>
      </c>
      <c r="F21" s="2">
        <f t="shared" si="1"/>
        <v>0.5945089389816469</v>
      </c>
      <c r="G21" s="2">
        <f t="shared" si="1"/>
        <v>1.0815501197397235</v>
      </c>
      <c r="H21" s="2">
        <f t="shared" si="1"/>
        <v>1.6124343163237767</v>
      </c>
      <c r="I21" s="2">
        <f t="shared" si="1"/>
        <v>2.1733628868825847</v>
      </c>
      <c r="J21" s="2">
        <f t="shared" si="1"/>
        <v>2.985175776722803</v>
      </c>
      <c r="K21" s="2">
        <f t="shared" si="1"/>
        <v>4.077025997079586</v>
      </c>
      <c r="L21" s="2">
        <f t="shared" si="1"/>
        <v>5.1244086099459185</v>
      </c>
    </row>
    <row r="22" spans="1:12" ht="15.75">
      <c r="A22" s="16" t="s">
        <v>21</v>
      </c>
      <c r="B22" s="17">
        <f>B20-B21</f>
        <v>0</v>
      </c>
      <c r="C22" s="17">
        <f aca="true" t="shared" si="2" ref="C22:L22">C20-C21</f>
        <v>0.07011949809954762</v>
      </c>
      <c r="D22" s="17">
        <f t="shared" si="2"/>
        <v>0.12566418450390335</v>
      </c>
      <c r="E22" s="17">
        <f t="shared" si="2"/>
        <v>0.17720224695483378</v>
      </c>
      <c r="F22" s="17">
        <f t="shared" si="2"/>
        <v>0.15549106101835308</v>
      </c>
      <c r="G22" s="17">
        <f t="shared" si="2"/>
        <v>-0.08155011973972348</v>
      </c>
      <c r="H22" s="17">
        <f t="shared" si="2"/>
        <v>-0.11243431632377665</v>
      </c>
      <c r="I22" s="17">
        <f t="shared" si="2"/>
        <v>-0.17336288688258472</v>
      </c>
      <c r="J22" s="17">
        <f t="shared" si="2"/>
        <v>0.014824223277197124</v>
      </c>
      <c r="K22" s="17">
        <f t="shared" si="2"/>
        <v>-0.0770259970795859</v>
      </c>
      <c r="L22" s="17">
        <f t="shared" si="2"/>
        <v>-0.12440860994591851</v>
      </c>
    </row>
    <row r="23" spans="1:12" ht="15.75">
      <c r="A23" s="16" t="s">
        <v>23</v>
      </c>
      <c r="B23" s="18">
        <f>AVERAGE(B22:L22)</f>
        <v>-0.0023164287379776704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12.75">
      <c r="C24" t="s">
        <v>18</v>
      </c>
    </row>
    <row r="25" spans="1:7" ht="15.75">
      <c r="A25" s="10" t="s">
        <v>14</v>
      </c>
      <c r="B25">
        <f>5+$G$25/50</f>
        <v>5.6</v>
      </c>
      <c r="C25">
        <v>5.46</v>
      </c>
      <c r="G25">
        <v>30</v>
      </c>
    </row>
    <row r="26" spans="1:7" ht="15.75">
      <c r="A26" s="9" t="s">
        <v>15</v>
      </c>
      <c r="B26">
        <f>230+$G$26</f>
        <v>251</v>
      </c>
      <c r="C26">
        <v>251</v>
      </c>
      <c r="G26">
        <v>21</v>
      </c>
    </row>
    <row r="27" ht="12.75">
      <c r="C27" t="s">
        <v>19</v>
      </c>
    </row>
    <row r="28" ht="12.75">
      <c r="C28" t="s">
        <v>20</v>
      </c>
    </row>
    <row r="32" ht="12.75">
      <c r="A32" t="s">
        <v>22</v>
      </c>
    </row>
    <row r="33" spans="1:2" ht="12.75">
      <c r="A33" t="s">
        <v>16</v>
      </c>
      <c r="B33" t="s">
        <v>17</v>
      </c>
    </row>
    <row r="34" spans="1:2" ht="12.75">
      <c r="A34" s="11">
        <v>0</v>
      </c>
      <c r="B34" s="11">
        <v>0</v>
      </c>
    </row>
    <row r="35" spans="1:2" ht="12.75">
      <c r="A35" s="11">
        <v>5.89</v>
      </c>
      <c r="B35" s="11">
        <v>0.2</v>
      </c>
    </row>
    <row r="36" spans="1:2" ht="12.75">
      <c r="A36" s="11">
        <v>10.262</v>
      </c>
      <c r="B36" s="11">
        <v>0.35</v>
      </c>
    </row>
    <row r="37" spans="1:2" ht="12.75">
      <c r="A37" s="11">
        <v>14.902000000000001</v>
      </c>
      <c r="B37" s="11">
        <v>0.5</v>
      </c>
    </row>
    <row r="38" spans="1:2" ht="12.75">
      <c r="A38" s="11">
        <v>28.17</v>
      </c>
      <c r="B38" s="11">
        <v>0.75</v>
      </c>
    </row>
    <row r="39" spans="1:2" ht="12.75">
      <c r="A39" s="11">
        <v>53.864</v>
      </c>
      <c r="B39" s="11">
        <v>1</v>
      </c>
    </row>
    <row r="40" spans="1:2" ht="12.75">
      <c r="A40" s="11">
        <v>85.236</v>
      </c>
      <c r="B40" s="11">
        <v>1.5</v>
      </c>
    </row>
    <row r="41" spans="1:2" ht="12.75">
      <c r="A41" s="11">
        <v>123.28800000000001</v>
      </c>
      <c r="B41" s="11">
        <v>2</v>
      </c>
    </row>
    <row r="42" spans="1:2" ht="12.75">
      <c r="A42" s="11">
        <v>191.154</v>
      </c>
      <c r="B42" s="11">
        <v>3</v>
      </c>
    </row>
    <row r="43" spans="1:2" ht="12.75">
      <c r="A43" s="11">
        <v>326.8275</v>
      </c>
      <c r="B43" s="11">
        <v>4</v>
      </c>
    </row>
    <row r="44" spans="1:2" ht="12.75">
      <c r="A44" s="11">
        <v>618.9566666666666</v>
      </c>
      <c r="B44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F43" sqref="F43"/>
    </sheetView>
  </sheetViews>
  <sheetFormatPr defaultColWidth="11.421875" defaultRowHeight="12.75"/>
  <cols>
    <col min="1" max="1" width="17.28125" style="0" customWidth="1"/>
    <col min="2" max="2" width="6.00390625" style="0" customWidth="1"/>
    <col min="3" max="12" width="5.7109375" style="0" customWidth="1"/>
  </cols>
  <sheetData>
    <row r="1" ht="12.75">
      <c r="A1" s="19" t="s">
        <v>30</v>
      </c>
    </row>
    <row r="2" ht="12.75">
      <c r="A2" t="s">
        <v>24</v>
      </c>
    </row>
    <row r="3" spans="1:12" ht="15.75">
      <c r="A3" s="12" t="s">
        <v>1</v>
      </c>
      <c r="B3" s="12">
        <v>0</v>
      </c>
      <c r="C3" s="13">
        <v>9.3</v>
      </c>
      <c r="D3" s="13">
        <v>17.6</v>
      </c>
      <c r="E3" s="13">
        <v>26.1</v>
      </c>
      <c r="F3" s="13">
        <v>33.7</v>
      </c>
      <c r="G3" s="13">
        <v>44.5</v>
      </c>
      <c r="H3" s="13">
        <v>98.4</v>
      </c>
      <c r="I3" s="13">
        <v>123.9</v>
      </c>
      <c r="J3" s="13">
        <v>216.4</v>
      </c>
      <c r="K3" s="13">
        <v>352</v>
      </c>
      <c r="L3" s="13">
        <f>60*14+9.1</f>
        <v>849.1</v>
      </c>
    </row>
    <row r="4" spans="1:12" ht="20.25">
      <c r="A4" s="12" t="s">
        <v>0</v>
      </c>
      <c r="B4" s="14">
        <v>0</v>
      </c>
      <c r="C4" s="14">
        <v>0.2</v>
      </c>
      <c r="D4" s="14">
        <v>0.35</v>
      </c>
      <c r="E4" s="14">
        <v>0.5</v>
      </c>
      <c r="F4" s="14">
        <v>0.75</v>
      </c>
      <c r="G4" s="15">
        <v>1</v>
      </c>
      <c r="H4" s="15">
        <v>1.5</v>
      </c>
      <c r="I4" s="15">
        <v>2</v>
      </c>
      <c r="J4" s="15">
        <v>3</v>
      </c>
      <c r="K4" s="15">
        <v>4</v>
      </c>
      <c r="L4" s="15">
        <v>5</v>
      </c>
    </row>
    <row r="5" spans="1:2" ht="12.75">
      <c r="A5" t="s">
        <v>25</v>
      </c>
      <c r="B5" t="s">
        <v>32</v>
      </c>
    </row>
    <row r="6" ht="12.75">
      <c r="B6" t="s">
        <v>33</v>
      </c>
    </row>
    <row r="7" spans="1:12" ht="15.75">
      <c r="A7" s="20" t="s">
        <v>1</v>
      </c>
      <c r="B7" s="21">
        <v>0</v>
      </c>
      <c r="C7" s="21">
        <v>1.3</v>
      </c>
      <c r="D7" s="21">
        <v>3.75</v>
      </c>
      <c r="E7" s="21">
        <v>6.55</v>
      </c>
      <c r="F7" s="21">
        <v>9.68</v>
      </c>
      <c r="G7" s="21">
        <v>15.9</v>
      </c>
      <c r="H7" s="21">
        <v>24.11</v>
      </c>
      <c r="I7" s="21">
        <v>31</v>
      </c>
      <c r="J7" s="21">
        <v>98.21</v>
      </c>
      <c r="K7" s="21">
        <v>137.98</v>
      </c>
      <c r="L7" s="21">
        <v>336.19</v>
      </c>
    </row>
    <row r="8" spans="1:12" ht="20.25">
      <c r="A8" s="20" t="s">
        <v>0</v>
      </c>
      <c r="B8" s="22">
        <v>0</v>
      </c>
      <c r="C8" s="22">
        <v>0.2</v>
      </c>
      <c r="D8" s="22">
        <v>0.35</v>
      </c>
      <c r="E8" s="22">
        <v>0.5</v>
      </c>
      <c r="F8" s="22">
        <v>0.75</v>
      </c>
      <c r="G8" s="23">
        <v>1</v>
      </c>
      <c r="H8" s="23">
        <v>1.5</v>
      </c>
      <c r="I8" s="23">
        <v>2</v>
      </c>
      <c r="J8" s="23">
        <v>3</v>
      </c>
      <c r="K8" s="23">
        <v>4</v>
      </c>
      <c r="L8" s="23">
        <v>5</v>
      </c>
    </row>
    <row r="9" spans="1:2" ht="15.75">
      <c r="A9" s="9" t="s">
        <v>26</v>
      </c>
      <c r="B9" t="s">
        <v>27</v>
      </c>
    </row>
    <row r="10" spans="1:12" ht="15.75">
      <c r="A10" s="12" t="s">
        <v>1</v>
      </c>
      <c r="B10" s="13">
        <v>0</v>
      </c>
      <c r="C10" s="13">
        <v>16</v>
      </c>
      <c r="D10" s="13">
        <v>22</v>
      </c>
      <c r="E10" s="13">
        <v>28</v>
      </c>
      <c r="F10" s="13">
        <v>42</v>
      </c>
      <c r="G10" s="13">
        <v>52</v>
      </c>
      <c r="H10" s="13">
        <v>70</v>
      </c>
      <c r="I10" s="13">
        <v>108</v>
      </c>
      <c r="J10" s="13">
        <v>176</v>
      </c>
      <c r="K10" s="13">
        <v>240</v>
      </c>
      <c r="L10" s="13">
        <f>16*60+45</f>
        <v>1005</v>
      </c>
    </row>
    <row r="11" spans="1:12" ht="20.25">
      <c r="A11" s="12" t="s">
        <v>0</v>
      </c>
      <c r="B11" s="14">
        <v>0</v>
      </c>
      <c r="C11" s="14">
        <v>0.2</v>
      </c>
      <c r="D11" s="14">
        <v>0.35</v>
      </c>
      <c r="E11" s="14">
        <v>0.5</v>
      </c>
      <c r="F11" s="14">
        <v>0.75</v>
      </c>
      <c r="G11" s="15">
        <v>1</v>
      </c>
      <c r="H11" s="15">
        <v>1.5</v>
      </c>
      <c r="I11" s="15">
        <v>2</v>
      </c>
      <c r="J11" s="15">
        <v>3</v>
      </c>
      <c r="K11" s="15">
        <v>4</v>
      </c>
      <c r="L11" s="15">
        <v>5</v>
      </c>
    </row>
    <row r="12" ht="15.75">
      <c r="A12" s="9" t="s">
        <v>28</v>
      </c>
    </row>
    <row r="13" spans="1:12" ht="15.75">
      <c r="A13" s="12" t="s">
        <v>1</v>
      </c>
      <c r="B13" s="13">
        <v>0</v>
      </c>
      <c r="C13" s="13">
        <v>6</v>
      </c>
      <c r="D13" s="13">
        <v>11</v>
      </c>
      <c r="E13" s="13">
        <v>16</v>
      </c>
      <c r="F13" s="13">
        <v>30</v>
      </c>
      <c r="G13" s="13">
        <v>42</v>
      </c>
      <c r="H13" s="13">
        <v>58</v>
      </c>
      <c r="I13" s="13">
        <v>93</v>
      </c>
      <c r="J13" s="13">
        <v>129</v>
      </c>
      <c r="K13" s="13">
        <v>199</v>
      </c>
      <c r="L13" s="13">
        <v>443</v>
      </c>
    </row>
    <row r="14" spans="1:12" ht="20.25">
      <c r="A14" s="12" t="s">
        <v>0</v>
      </c>
      <c r="B14" s="14">
        <v>0</v>
      </c>
      <c r="C14" s="14">
        <v>0.2</v>
      </c>
      <c r="D14" s="14">
        <v>0.35</v>
      </c>
      <c r="E14" s="14">
        <v>0.5</v>
      </c>
      <c r="F14" s="14">
        <v>0.75</v>
      </c>
      <c r="G14" s="15">
        <v>1</v>
      </c>
      <c r="H14" s="15">
        <v>1.5</v>
      </c>
      <c r="I14" s="15">
        <v>2</v>
      </c>
      <c r="J14" s="15">
        <v>3</v>
      </c>
      <c r="K14" s="15">
        <v>4</v>
      </c>
      <c r="L14" s="15">
        <v>5</v>
      </c>
    </row>
    <row r="15" ht="15.75">
      <c r="A15" s="9" t="s">
        <v>29</v>
      </c>
    </row>
    <row r="16" spans="1:12" ht="15.75">
      <c r="A16" s="12" t="s">
        <v>1</v>
      </c>
      <c r="B16" s="13">
        <v>0</v>
      </c>
      <c r="C16" s="13">
        <v>7</v>
      </c>
      <c r="D16" s="13">
        <v>12</v>
      </c>
      <c r="E16" s="13">
        <v>35</v>
      </c>
      <c r="F16" s="13">
        <v>58</v>
      </c>
      <c r="G16" s="13">
        <v>70</v>
      </c>
      <c r="H16" s="13">
        <v>94</v>
      </c>
      <c r="I16" s="13">
        <v>134</v>
      </c>
      <c r="J16" s="13">
        <v>205</v>
      </c>
      <c r="K16" s="13">
        <v>300</v>
      </c>
      <c r="L16" s="13"/>
    </row>
    <row r="17" spans="1:12" ht="20.25">
      <c r="A17" s="12" t="s">
        <v>0</v>
      </c>
      <c r="B17" s="14">
        <v>0</v>
      </c>
      <c r="C17" s="14">
        <v>0.2</v>
      </c>
      <c r="D17" s="14">
        <v>0.35</v>
      </c>
      <c r="E17" s="14">
        <v>0.5</v>
      </c>
      <c r="F17" s="14">
        <v>0.75</v>
      </c>
      <c r="G17" s="15">
        <v>1</v>
      </c>
      <c r="H17" s="15">
        <v>1.5</v>
      </c>
      <c r="I17" s="15">
        <v>2</v>
      </c>
      <c r="J17" s="15">
        <v>3</v>
      </c>
      <c r="K17" s="15">
        <v>4</v>
      </c>
      <c r="L17" s="15">
        <v>5</v>
      </c>
    </row>
    <row r="19" ht="12.75">
      <c r="B19" s="19" t="s">
        <v>34</v>
      </c>
    </row>
    <row r="20" ht="12.75">
      <c r="B20" s="19" t="s">
        <v>35</v>
      </c>
    </row>
    <row r="21" spans="1:2" ht="15.75">
      <c r="A21" s="9" t="s">
        <v>12</v>
      </c>
      <c r="B21" s="19" t="s">
        <v>31</v>
      </c>
    </row>
    <row r="22" spans="1:12" s="25" customFormat="1" ht="18.75">
      <c r="A22" s="24" t="s">
        <v>11</v>
      </c>
      <c r="B22" s="4">
        <v>0</v>
      </c>
      <c r="C22" s="4">
        <f>AVERAGE(C16,C13,C10,C7,C3)</f>
        <v>7.92</v>
      </c>
      <c r="D22" s="4">
        <f>AVERAGE(D16,D13,D10,D7,D3)</f>
        <v>13.27</v>
      </c>
      <c r="E22" s="4">
        <f aca="true" t="shared" si="0" ref="E22:L22">AVERAGE(E16,E13,E10,E7,E3)</f>
        <v>22.330000000000002</v>
      </c>
      <c r="F22" s="4">
        <f t="shared" si="0"/>
        <v>34.676</v>
      </c>
      <c r="G22" s="4">
        <f t="shared" si="0"/>
        <v>44.88</v>
      </c>
      <c r="H22" s="4">
        <f t="shared" si="0"/>
        <v>68.902</v>
      </c>
      <c r="I22" s="4">
        <f t="shared" si="0"/>
        <v>97.97999999999999</v>
      </c>
      <c r="J22" s="4">
        <f t="shared" si="0"/>
        <v>164.922</v>
      </c>
      <c r="K22" s="4">
        <f t="shared" si="0"/>
        <v>245.796</v>
      </c>
      <c r="L22" s="4">
        <f t="shared" si="0"/>
        <v>658.3225</v>
      </c>
    </row>
    <row r="23" spans="1:12" ht="20.25">
      <c r="A23" s="1" t="s">
        <v>0</v>
      </c>
      <c r="B23" s="3">
        <v>0</v>
      </c>
      <c r="C23" s="3">
        <v>0.2</v>
      </c>
      <c r="D23" s="3">
        <v>0.35</v>
      </c>
      <c r="E23" s="3">
        <v>0.5</v>
      </c>
      <c r="F23" s="3">
        <v>0.75</v>
      </c>
      <c r="G23" s="4">
        <v>1</v>
      </c>
      <c r="H23" s="4">
        <v>1.5</v>
      </c>
      <c r="I23" s="4">
        <v>2</v>
      </c>
      <c r="J23" s="4">
        <v>3</v>
      </c>
      <c r="K23" s="4">
        <v>4</v>
      </c>
      <c r="L23" s="4">
        <v>5</v>
      </c>
    </row>
    <row r="24" spans="1:12" s="11" customFormat="1" ht="18.75">
      <c r="A24" s="26" t="s">
        <v>13</v>
      </c>
      <c r="B24" s="3">
        <f>$B$28*(1-EXP(-B22/$B$29))</f>
        <v>0</v>
      </c>
      <c r="C24" s="3">
        <f aca="true" t="shared" si="1" ref="C24:L24">$B$28*(1-EXP(-C22/$B$29))</f>
        <v>0.20593372686057987</v>
      </c>
      <c r="D24" s="3">
        <f t="shared" si="1"/>
        <v>0.3404077075319564</v>
      </c>
      <c r="E24" s="3">
        <f t="shared" si="1"/>
        <v>0.5599272074772209</v>
      </c>
      <c r="F24" s="3">
        <f t="shared" si="1"/>
        <v>0.843189476994812</v>
      </c>
      <c r="G24" s="3">
        <f t="shared" si="1"/>
        <v>1.0642072227005397</v>
      </c>
      <c r="H24" s="3">
        <f t="shared" si="1"/>
        <v>1.5412637194200476</v>
      </c>
      <c r="I24" s="3">
        <f t="shared" si="1"/>
        <v>2.0457187204787677</v>
      </c>
      <c r="J24" s="3">
        <f t="shared" si="1"/>
        <v>2.9583328552813124</v>
      </c>
      <c r="K24" s="3">
        <f t="shared" si="1"/>
        <v>3.7162133002423983</v>
      </c>
      <c r="L24" s="3">
        <f t="shared" si="1"/>
        <v>5.019157653253572</v>
      </c>
    </row>
    <row r="25" spans="1:12" ht="15.75">
      <c r="A25" s="16" t="s">
        <v>21</v>
      </c>
      <c r="B25" s="17">
        <f>B23-B24</f>
        <v>0</v>
      </c>
      <c r="C25" s="17">
        <f aca="true" t="shared" si="2" ref="C25:L25">C23-C24</f>
        <v>-0.005933726860579858</v>
      </c>
      <c r="D25" s="17">
        <f t="shared" si="2"/>
        <v>0.00959229246804355</v>
      </c>
      <c r="E25" s="17">
        <f t="shared" si="2"/>
        <v>-0.05992720747722091</v>
      </c>
      <c r="F25" s="17">
        <f t="shared" si="2"/>
        <v>-0.09318947699481195</v>
      </c>
      <c r="G25" s="17">
        <f t="shared" si="2"/>
        <v>-0.06420722270053969</v>
      </c>
      <c r="H25" s="17">
        <f t="shared" si="2"/>
        <v>-0.041263719420047584</v>
      </c>
      <c r="I25" s="17">
        <f t="shared" si="2"/>
        <v>-0.04571872047876768</v>
      </c>
      <c r="J25" s="17">
        <f t="shared" si="2"/>
        <v>0.0416671447186876</v>
      </c>
      <c r="K25" s="17">
        <f t="shared" si="2"/>
        <v>0.28378669975760173</v>
      </c>
      <c r="L25" s="17">
        <f t="shared" si="2"/>
        <v>-0.019157653253571993</v>
      </c>
    </row>
    <row r="26" spans="1:12" ht="15.75">
      <c r="A26" s="16" t="s">
        <v>23</v>
      </c>
      <c r="B26" s="18">
        <f>AVERAGE(B25:L25)</f>
        <v>0.0005134917962539287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2.75">
      <c r="C27" t="s">
        <v>18</v>
      </c>
    </row>
    <row r="28" spans="1:7" ht="15.75">
      <c r="A28" s="10" t="s">
        <v>14</v>
      </c>
      <c r="B28">
        <f>5+$G$28/50</f>
        <v>5.2</v>
      </c>
      <c r="C28">
        <v>5.26</v>
      </c>
      <c r="G28">
        <v>10</v>
      </c>
    </row>
    <row r="29" spans="1:7" ht="15.75">
      <c r="A29" s="9" t="s">
        <v>15</v>
      </c>
      <c r="B29">
        <f>150+$G$29</f>
        <v>196</v>
      </c>
      <c r="C29">
        <v>195.7</v>
      </c>
      <c r="G29">
        <v>46</v>
      </c>
    </row>
    <row r="30" ht="12.75">
      <c r="B30" s="19" t="s">
        <v>36</v>
      </c>
    </row>
    <row r="31" ht="12.75">
      <c r="B31" s="19" t="s">
        <v>37</v>
      </c>
    </row>
    <row r="34" ht="12.75">
      <c r="A34" t="s">
        <v>22</v>
      </c>
    </row>
    <row r="35" spans="1:2" ht="12.75">
      <c r="A35" t="s">
        <v>16</v>
      </c>
      <c r="B35" t="s">
        <v>17</v>
      </c>
    </row>
    <row r="36" spans="1:2" ht="12.75">
      <c r="A36" s="25">
        <v>0</v>
      </c>
      <c r="B36" s="11">
        <v>0</v>
      </c>
    </row>
    <row r="37" spans="1:2" ht="12.75">
      <c r="A37" s="25">
        <v>7.92</v>
      </c>
      <c r="B37" s="11">
        <v>0.2</v>
      </c>
    </row>
    <row r="38" spans="1:2" ht="12.75">
      <c r="A38" s="25">
        <v>13.27</v>
      </c>
      <c r="B38" s="11">
        <v>0.35</v>
      </c>
    </row>
    <row r="39" spans="1:2" ht="12.75">
      <c r="A39" s="25">
        <v>22.33</v>
      </c>
      <c r="B39" s="11">
        <v>0.5</v>
      </c>
    </row>
    <row r="40" spans="1:2" ht="12.75">
      <c r="A40" s="25">
        <v>34.676</v>
      </c>
      <c r="B40" s="11">
        <v>0.75</v>
      </c>
    </row>
    <row r="41" spans="1:2" ht="12.75">
      <c r="A41" s="25">
        <v>44.88</v>
      </c>
      <c r="B41" s="11">
        <v>1</v>
      </c>
    </row>
    <row r="42" spans="1:2" ht="12.75">
      <c r="A42" s="25">
        <v>68.902</v>
      </c>
      <c r="B42" s="11">
        <v>1.5</v>
      </c>
    </row>
    <row r="43" spans="1:2" ht="12.75">
      <c r="A43" s="25">
        <v>97.98</v>
      </c>
      <c r="B43" s="11">
        <v>2</v>
      </c>
    </row>
    <row r="44" spans="1:2" ht="12.75">
      <c r="A44" s="25">
        <v>164.922</v>
      </c>
      <c r="B44" s="11">
        <v>3</v>
      </c>
    </row>
    <row r="45" spans="1:2" ht="12.75">
      <c r="A45" s="25">
        <v>245.796</v>
      </c>
      <c r="B45" s="11">
        <v>4</v>
      </c>
    </row>
    <row r="46" spans="1:2" ht="12.75">
      <c r="A46" s="25">
        <v>658.3225</v>
      </c>
      <c r="B46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2010-09-26T09:07:30Z</dcterms:created>
  <dcterms:modified xsi:type="dcterms:W3CDTF">2010-10-07T16:47:00Z</dcterms:modified>
  <cp:category/>
  <cp:version/>
  <cp:contentType/>
  <cp:contentStatus/>
</cp:coreProperties>
</file>